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3\"/>
    </mc:Choice>
  </mc:AlternateContent>
  <xr:revisionPtr revIDLastSave="0" documentId="13_ncr:1_{C6AB4636-BAA8-409D-9331-93D3BA06C933}" xr6:coauthVersionLast="47" xr6:coauthVersionMax="47" xr10:uidLastSave="{00000000-0000-0000-0000-000000000000}"/>
  <bookViews>
    <workbookView xWindow="192" yWindow="2136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9" i="2"/>
  <c r="G70" i="2" s="1"/>
  <c r="G72" i="2" s="1"/>
  <c r="G73" i="2" s="1"/>
  <c r="G74" i="2" s="1"/>
  <c r="C39" i="1" s="1"/>
  <c r="F69" i="2"/>
  <c r="F70" i="2" s="1"/>
  <c r="F72" i="2" s="1"/>
  <c r="F73" i="2" s="1"/>
  <c r="F74" i="2" s="1"/>
  <c r="C38" i="1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C32" i="1" l="1"/>
  <c r="C34" i="1" s="1"/>
  <c r="C31" i="1"/>
  <c r="H60" i="2"/>
  <c r="H33" i="2"/>
  <c r="H30" i="2"/>
  <c r="H23" i="2"/>
  <c r="D70" i="2"/>
  <c r="H69" i="2"/>
  <c r="H68" i="2"/>
  <c r="D72" i="2" l="1"/>
  <c r="H70" i="2"/>
  <c r="D73" i="2" l="1"/>
  <c r="H72" i="2"/>
  <c r="D74" i="2" l="1"/>
  <c r="C37" i="1" s="1"/>
  <c r="C40" i="1" s="1"/>
  <c r="H73" i="2"/>
  <c r="C42" i="1" l="1"/>
  <c r="C44" i="1" s="1"/>
  <c r="C46" i="1" s="1"/>
  <c r="C41" i="1"/>
  <c r="H74" i="2"/>
</calcChain>
</file>

<file path=xl/sharedStrings.xml><?xml version="1.0" encoding="utf-8"?>
<sst xmlns="http://schemas.openxmlformats.org/spreadsheetml/2006/main" count="343" uniqueCount="156">
  <si>
    <t>СВОДКА ЗАТРАТ</t>
  </si>
  <si>
    <t>P_0593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</si>
  <si>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</si>
  <si>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</si>
  <si>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</si>
  <si>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</si>
  <si>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</si>
  <si>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</si>
  <si>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</si>
  <si>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</si>
  <si>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</si>
  <si>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</si>
  <si>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</si>
  <si>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</si>
  <si>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</si>
  <si>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</si>
  <si>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</si>
  <si>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</si>
  <si>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</si>
  <si>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</si>
  <si>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</si>
  <si>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</si>
  <si>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</si>
  <si>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</si>
  <si>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</si>
  <si>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</si>
  <si>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</si>
  <si>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</si>
  <si>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</si>
  <si>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</si>
  <si>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</si>
  <si>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</si>
  <si>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</si>
  <si>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</si>
  <si>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</si>
  <si>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</si>
  <si>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</si>
  <si>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</si>
  <si>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</si>
  <si>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</si>
  <si>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</si>
  <si>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</si>
  <si>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</si>
  <si>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</si>
  <si>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</si>
  <si>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</si>
  <si>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</si>
  <si>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</si>
  <si>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</si>
  <si>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</si>
  <si>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</si>
  <si>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</si>
  <si>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</si>
  <si>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</si>
  <si>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</si>
  <si>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</si>
  <si>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</si>
  <si>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</si>
  <si>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</si>
  <si>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</si>
  <si>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</si>
  <si>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</si>
  <si>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</si>
  <si>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</si>
  <si>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</si>
  <si>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</si>
  <si>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</si>
  <si>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</si>
  <si>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</si>
  <si>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</si>
  <si>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</si>
  <si>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</si>
  <si>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</si>
  <si>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</si>
  <si>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</si>
  <si>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</si>
  <si>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</si>
  <si>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</si>
  <si>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</si>
  <si>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</si>
  <si>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</si>
  <si>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</si>
  <si>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</si>
  <si>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</si>
  <si>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</si>
  <si>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</si>
  <si>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</si>
  <si>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</si>
  <si>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</si>
  <si>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</si>
  <si>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</si>
  <si>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</si>
  <si>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</si>
  <si>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</si>
  <si>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</si>
  <si>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</si>
  <si>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</si>
  <si>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</si>
  <si>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</si>
  <si>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</si>
  <si>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</si>
  <si>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</si>
  <si>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</si>
  <si>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</si>
  <si>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</si>
  <si>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</si>
  <si>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</si>
  <si>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</si>
  <si>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</si>
  <si>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</si>
  <si>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</si>
  <si>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</si>
  <si>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</si>
  <si>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</si>
  <si>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</si>
  <si>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</si>
  <si>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</si>
  <si>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</si>
  <si>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</si>
  <si>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</si>
  <si>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</si>
  <si>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</si>
  <si>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</si>
  <si>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</si>
  <si>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</si>
  <si>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</si>
  <si>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</si>
  <si>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</si>
  <si>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</si>
  <si>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</si>
  <si>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</si>
  <si>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</si>
  <si>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</si>
  <si>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</si>
  <si>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</si>
  <si>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</si>
  <si>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</si>
  <si>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</si>
  <si>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</si>
  <si>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</si>
  <si>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</si>
  <si>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</si>
  <si>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</si>
  <si>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</si>
  <si>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</si>
  <si>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</si>
  <si>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</si>
  <si>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</si>
  <si>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</si>
  <si>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</si>
  <si>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</si>
  <si>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</si>
  <si>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</si>
  <si>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</si>
  <si>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</si>
  <si>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КЛ-6 кВ Ф-10 ПС 110/10/6 Переволоки от РУ-6 до оп №1000/1 (протяженностью 0,057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</si>
</sst>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B31" sqref="B31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2.88671875" customWidth="1"/>
    <col min="7" max="7" width="13.33203125" customWidth="1"/>
    <col min="8" max="8" width="13.88671875" customWidth="1"/>
    <col min="9" max="9" width="19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139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33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f>ССР!G65*1.2</f>
        <v>163.58295767231999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163.58295767231999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27.263827672319991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C30*I37</f>
        <v>181.01018276181443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153</v>
      </c>
      <c r="C33" s="62">
        <v>0.78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154</v>
      </c>
      <c r="C34" s="67">
        <f>C32*C33</f>
        <v>141.18794255421525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150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142</v>
      </c>
      <c r="C37" s="76">
        <f>ССР!D74+ССР!E74</f>
        <v>2443.4689719389603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146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147</v>
      </c>
      <c r="C39" s="76">
        <f>ССР!G74-C29</f>
        <v>58.060344102443509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2501.5293160414039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148</v>
      </c>
      <c r="C41" s="62">
        <f>C40-ROUND(C40/1.2,5)</f>
        <v>416.92155604140407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149</v>
      </c>
      <c r="C42" s="77">
        <f>C40*I38</f>
        <v>2901.7547446702702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153</v>
      </c>
      <c r="C43" s="62">
        <f>C33</f>
        <v>0.78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154</v>
      </c>
      <c r="C44" s="67">
        <f>C42*C43</f>
        <v>2263.368700842811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151</v>
      </c>
      <c r="C46" s="79">
        <f>C34+C44</f>
        <v>2404.5566433970262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152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0.16369687499999999</v>
      </c>
      <c r="D4" s="27">
        <v>5103.9171675885</v>
      </c>
      <c r="E4" s="26">
        <v>6</v>
      </c>
      <c r="F4" s="26"/>
      <c r="G4" s="27">
        <v>835.49529059308998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4.7737500000000002E-2</v>
      </c>
      <c r="D5" s="27">
        <v>818.22700652441995</v>
      </c>
      <c r="E5" s="26">
        <v>6</v>
      </c>
      <c r="F5" s="26"/>
      <c r="G5" s="27">
        <v>39.060111723959999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9.1588235294117998E-2</v>
      </c>
      <c r="D6" s="27">
        <v>1662.7573397988001</v>
      </c>
      <c r="E6" s="26">
        <v>0.4</v>
      </c>
      <c r="F6" s="26"/>
      <c r="G6" s="27">
        <v>152.28901047451001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5.2941176470587999E-3</v>
      </c>
      <c r="D7" s="27">
        <v>1363.9187907776</v>
      </c>
      <c r="E7" s="26">
        <v>0.4</v>
      </c>
      <c r="F7" s="26"/>
      <c r="G7" s="27">
        <v>7.2207465394107997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7.9941176470588002E-2</v>
      </c>
      <c r="D8" s="27">
        <v>1049.6719013825</v>
      </c>
      <c r="E8" s="26">
        <v>0.4</v>
      </c>
      <c r="F8" s="26"/>
      <c r="G8" s="27">
        <v>83.912006704635999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1.7999999999999999E-2</v>
      </c>
      <c r="D9" s="27">
        <v>6808.6826035618997</v>
      </c>
      <c r="E9" s="26">
        <v>0.4</v>
      </c>
      <c r="F9" s="26"/>
      <c r="G9" s="27">
        <v>122.55628686411001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1061.3382258534</v>
      </c>
      <c r="E25" s="20">
        <v>72.278597912576998</v>
      </c>
      <c r="F25" s="20">
        <v>0</v>
      </c>
      <c r="G25" s="20">
        <v>0</v>
      </c>
      <c r="H25" s="20">
        <v>1133.6168237659001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708.73411764705997</v>
      </c>
      <c r="E26" s="20">
        <v>46.503529411765001</v>
      </c>
      <c r="F26" s="20">
        <v>0</v>
      </c>
      <c r="G26" s="20">
        <v>0</v>
      </c>
      <c r="H26" s="20">
        <v>755.23764705882002</v>
      </c>
    </row>
    <row r="27" spans="1:8" ht="16.95" customHeight="1" x14ac:dyDescent="0.3">
      <c r="A27" s="6"/>
      <c r="B27" s="9"/>
      <c r="C27" s="9" t="s">
        <v>28</v>
      </c>
      <c r="D27" s="20">
        <v>1770.0723435003999</v>
      </c>
      <c r="E27" s="20">
        <v>118.78212732434</v>
      </c>
      <c r="F27" s="20">
        <v>0</v>
      </c>
      <c r="G27" s="20">
        <v>0</v>
      </c>
      <c r="H27" s="20">
        <v>1888.8544708248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1770.0723435003999</v>
      </c>
      <c r="E43" s="20">
        <v>118.78212732434</v>
      </c>
      <c r="F43" s="20">
        <v>0</v>
      </c>
      <c r="G43" s="20">
        <v>0</v>
      </c>
      <c r="H43" s="20">
        <v>1888.8544708248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21.226764517067</v>
      </c>
      <c r="E45" s="20">
        <v>1.4455719582515001</v>
      </c>
      <c r="F45" s="20">
        <v>0</v>
      </c>
      <c r="G45" s="20">
        <v>0</v>
      </c>
      <c r="H45" s="20">
        <v>22.672336475319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14.174682352941</v>
      </c>
      <c r="E46" s="20">
        <v>0.93007058823528999</v>
      </c>
      <c r="F46" s="20">
        <v>0</v>
      </c>
      <c r="G46" s="20">
        <v>0</v>
      </c>
      <c r="H46" s="20">
        <v>15.104752941176001</v>
      </c>
    </row>
    <row r="47" spans="1:8" ht="16.95" customHeight="1" x14ac:dyDescent="0.3">
      <c r="A47" s="6"/>
      <c r="B47" s="9"/>
      <c r="C47" s="9" t="s">
        <v>44</v>
      </c>
      <c r="D47" s="20">
        <v>35.401446870008002</v>
      </c>
      <c r="E47" s="20">
        <v>2.3756425464867998</v>
      </c>
      <c r="F47" s="20">
        <v>0</v>
      </c>
      <c r="G47" s="20">
        <v>0</v>
      </c>
      <c r="H47" s="20">
        <v>37.777089416495002</v>
      </c>
    </row>
    <row r="48" spans="1:8" ht="16.95" customHeight="1" x14ac:dyDescent="0.3">
      <c r="A48" s="6"/>
      <c r="B48" s="9"/>
      <c r="C48" s="9" t="s">
        <v>45</v>
      </c>
      <c r="D48" s="20">
        <v>1805.4737903703999</v>
      </c>
      <c r="E48" s="20">
        <v>121.15776987082999</v>
      </c>
      <c r="F48" s="20">
        <v>0</v>
      </c>
      <c r="G48" s="20">
        <v>0</v>
      </c>
      <c r="H48" s="20">
        <v>1926.6315602412999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3.4469674116280999</v>
      </c>
      <c r="H50" s="20">
        <v>3.4469674116280999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28.254946248669</v>
      </c>
      <c r="E51" s="20">
        <v>1.9242008336287</v>
      </c>
      <c r="F51" s="20">
        <v>0</v>
      </c>
      <c r="G51" s="20">
        <v>0</v>
      </c>
      <c r="H51" s="20">
        <v>30.179147082298002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16.18472784375</v>
      </c>
      <c r="H52" s="20">
        <v>16.18472784375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1.0508823529411999</v>
      </c>
      <c r="H53" s="20">
        <v>1.0508823529411999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18.86791968</v>
      </c>
      <c r="E54" s="20">
        <v>1.2380169599999999</v>
      </c>
      <c r="F54" s="20">
        <v>0</v>
      </c>
      <c r="G54" s="20">
        <v>0.69088235294117994</v>
      </c>
      <c r="H54" s="20">
        <v>20.796818992940999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21.630468333459</v>
      </c>
      <c r="H55" s="20">
        <v>21.630468333459</v>
      </c>
    </row>
    <row r="56" spans="1:8" ht="16.95" customHeight="1" x14ac:dyDescent="0.3">
      <c r="A56" s="6"/>
      <c r="B56" s="9"/>
      <c r="C56" s="9" t="s">
        <v>57</v>
      </c>
      <c r="D56" s="20">
        <v>47.122865928669</v>
      </c>
      <c r="E56" s="20">
        <v>3.1622177936287001</v>
      </c>
      <c r="F56" s="20">
        <v>0</v>
      </c>
      <c r="G56" s="20">
        <v>43.003928294719998</v>
      </c>
      <c r="H56" s="20">
        <v>93.289012017017001</v>
      </c>
    </row>
    <row r="57" spans="1:8" ht="16.95" customHeight="1" x14ac:dyDescent="0.3">
      <c r="A57" s="6"/>
      <c r="B57" s="9"/>
      <c r="C57" s="9" t="s">
        <v>58</v>
      </c>
      <c r="D57" s="20">
        <v>1852.5966562991</v>
      </c>
      <c r="E57" s="20">
        <v>124.31998766446</v>
      </c>
      <c r="F57" s="20">
        <v>0</v>
      </c>
      <c r="G57" s="20">
        <v>43.003928294719998</v>
      </c>
      <c r="H57" s="20">
        <v>2019.9205722582999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1852.5966562991</v>
      </c>
      <c r="E61" s="20">
        <v>124.31998766446</v>
      </c>
      <c r="F61" s="20">
        <v>0</v>
      </c>
      <c r="G61" s="20">
        <v>43.003928294719998</v>
      </c>
      <c r="H61" s="20">
        <v>2019.9205722582999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65.342263556665003</v>
      </c>
      <c r="H63" s="20">
        <v>65.342263556665003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70.976867836934005</v>
      </c>
      <c r="H64" s="20">
        <v>70.976867836934005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136.3191313936</v>
      </c>
      <c r="H65" s="20">
        <v>136.3191313936</v>
      </c>
    </row>
    <row r="66" spans="1:8" ht="16.95" customHeight="1" x14ac:dyDescent="0.3">
      <c r="A66" s="6"/>
      <c r="B66" s="9"/>
      <c r="C66" s="9" t="s">
        <v>75</v>
      </c>
      <c r="D66" s="20">
        <v>1852.5966562991</v>
      </c>
      <c r="E66" s="20">
        <v>124.31998766446</v>
      </c>
      <c r="F66" s="20">
        <v>0</v>
      </c>
      <c r="G66" s="20">
        <v>179.32305968832</v>
      </c>
      <c r="H66" s="20">
        <v>2156.2397036519001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55.577899688972998</v>
      </c>
      <c r="E68" s="20">
        <f>E66 * 3%</f>
        <v>3.7295996299337997</v>
      </c>
      <c r="F68" s="20">
        <f>F66 * 3%</f>
        <v>0</v>
      </c>
      <c r="G68" s="20">
        <f>G66 * 3%</f>
        <v>5.3796917906496002</v>
      </c>
      <c r="H68" s="20">
        <f>SUM(D68:G68)</f>
        <v>64.687191109556395</v>
      </c>
    </row>
    <row r="69" spans="1:8" ht="16.95" customHeight="1" x14ac:dyDescent="0.3">
      <c r="A69" s="6"/>
      <c r="B69" s="9"/>
      <c r="C69" s="9" t="s">
        <v>71</v>
      </c>
      <c r="D69" s="20">
        <f>D68</f>
        <v>55.577899688972998</v>
      </c>
      <c r="E69" s="20">
        <f>E68</f>
        <v>3.7295996299337997</v>
      </c>
      <c r="F69" s="20">
        <f>F68</f>
        <v>0</v>
      </c>
      <c r="G69" s="20">
        <f>G68</f>
        <v>5.3796917906496002</v>
      </c>
      <c r="H69" s="20">
        <f>SUM(D69:G69)</f>
        <v>64.687191109556395</v>
      </c>
    </row>
    <row r="70" spans="1:8" ht="16.95" customHeight="1" x14ac:dyDescent="0.3">
      <c r="A70" s="6"/>
      <c r="B70" s="9"/>
      <c r="C70" s="9" t="s">
        <v>70</v>
      </c>
      <c r="D70" s="20">
        <f>D69 + D66</f>
        <v>1908.1745559880731</v>
      </c>
      <c r="E70" s="20">
        <f>E69 + E66</f>
        <v>128.0495872943938</v>
      </c>
      <c r="F70" s="20">
        <f>F69 + F66</f>
        <v>0</v>
      </c>
      <c r="G70" s="20">
        <f>G69 + G66</f>
        <v>184.70275147896959</v>
      </c>
      <c r="H70" s="20">
        <f>SUM(D70:G70)</f>
        <v>2220.9268947614364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381.63491119761466</v>
      </c>
      <c r="E72" s="20">
        <f>E70 * 20%</f>
        <v>25.609917458878762</v>
      </c>
      <c r="F72" s="20">
        <f>F70 * 20%</f>
        <v>0</v>
      </c>
      <c r="G72" s="20">
        <f>G70 * 20%</f>
        <v>36.940550295793919</v>
      </c>
      <c r="H72" s="20">
        <f>SUM(D72:G72)</f>
        <v>444.18537895228735</v>
      </c>
    </row>
    <row r="73" spans="1:8" ht="16.95" customHeight="1" x14ac:dyDescent="0.3">
      <c r="A73" s="6"/>
      <c r="B73" s="9"/>
      <c r="C73" s="9" t="s">
        <v>66</v>
      </c>
      <c r="D73" s="20">
        <f>D72</f>
        <v>381.63491119761466</v>
      </c>
      <c r="E73" s="20">
        <f>E72</f>
        <v>25.609917458878762</v>
      </c>
      <c r="F73" s="20">
        <f>F72</f>
        <v>0</v>
      </c>
      <c r="G73" s="20">
        <f>G72</f>
        <v>36.940550295793919</v>
      </c>
      <c r="H73" s="20">
        <f>SUM(D73:G73)</f>
        <v>444.18537895228735</v>
      </c>
    </row>
    <row r="74" spans="1:8" ht="16.95" customHeight="1" x14ac:dyDescent="0.3">
      <c r="A74" s="6"/>
      <c r="B74" s="9"/>
      <c r="C74" s="9" t="s">
        <v>65</v>
      </c>
      <c r="D74" s="20">
        <f>D73 + D70</f>
        <v>2289.8094671856879</v>
      </c>
      <c r="E74" s="20">
        <f>E73 + E70</f>
        <v>153.65950475327256</v>
      </c>
      <c r="F74" s="20">
        <f>F73 + F70</f>
        <v>0</v>
      </c>
      <c r="G74" s="20">
        <f>G73 + G70</f>
        <v>221.6433017747635</v>
      </c>
      <c r="H74" s="20">
        <f>SUM(D74:G74)</f>
        <v>2665.1122737137239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1061.3382258534</v>
      </c>
      <c r="E13" s="19">
        <v>72.278597912576998</v>
      </c>
      <c r="F13" s="19">
        <v>0</v>
      </c>
      <c r="G13" s="19">
        <v>0</v>
      </c>
      <c r="H13" s="19">
        <v>1133.6168237659001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1061.3382258534</v>
      </c>
      <c r="E14" s="19">
        <v>72.278597912576998</v>
      </c>
      <c r="F14" s="19">
        <v>0</v>
      </c>
      <c r="G14" s="19">
        <v>0</v>
      </c>
      <c r="H14" s="19">
        <v>1133.6168237659001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3.4469674116280999</v>
      </c>
      <c r="H13" s="19">
        <v>3.4469674116280999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3.4469674116280999</v>
      </c>
      <c r="H14" s="19">
        <v>3.4469674116280999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65.342263556665003</v>
      </c>
      <c r="H13" s="19">
        <v>65.342263556665003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65.342263556665003</v>
      </c>
      <c r="H14" s="19">
        <v>65.342263556665003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708.73411764705997</v>
      </c>
      <c r="E13" s="19">
        <v>46.503529411765001</v>
      </c>
      <c r="F13" s="19">
        <v>0</v>
      </c>
      <c r="G13" s="19">
        <v>0</v>
      </c>
      <c r="H13" s="19">
        <v>755.23764705882002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708.73411764705997</v>
      </c>
      <c r="E14" s="19">
        <v>46.503529411765001</v>
      </c>
      <c r="F14" s="19">
        <v>0</v>
      </c>
      <c r="G14" s="19">
        <v>0</v>
      </c>
      <c r="H14" s="19">
        <v>755.23764705882002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1.0508823529411999</v>
      </c>
      <c r="H13" s="19">
        <v>1.0508823529411999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1.0508823529411999</v>
      </c>
      <c r="H14" s="19">
        <v>1.0508823529411999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70.976867836934005</v>
      </c>
      <c r="H13" s="19">
        <v>70.976867836934005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70.976867836934005</v>
      </c>
      <c r="H14" s="19">
        <v>70.976867836934005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33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25</v>
      </c>
      <c r="B3" s="95"/>
      <c r="C3" s="45"/>
      <c r="D3" s="43">
        <v>1133.6168237659001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1061.3382258534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72.278597912576998</v>
      </c>
      <c r="E5" s="41"/>
      <c r="F5" s="41"/>
      <c r="G5" s="41"/>
      <c r="H5" s="47"/>
    </row>
    <row r="6" spans="1:8" x14ac:dyDescent="0.3">
      <c r="A6" s="97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84</v>
      </c>
      <c r="B8" s="99"/>
      <c r="C8" s="96" t="s">
        <v>113</v>
      </c>
      <c r="D8" s="44">
        <v>1133.6168237659001</v>
      </c>
      <c r="E8" s="41">
        <v>0.114</v>
      </c>
      <c r="F8" s="41" t="s">
        <v>112</v>
      </c>
      <c r="G8" s="44">
        <v>9944.007226017</v>
      </c>
      <c r="H8" s="47"/>
    </row>
    <row r="9" spans="1:8" x14ac:dyDescent="0.3">
      <c r="A9" s="100">
        <v>1</v>
      </c>
      <c r="B9" s="42" t="s">
        <v>108</v>
      </c>
      <c r="C9" s="96"/>
      <c r="D9" s="44">
        <v>1061.3382258534</v>
      </c>
      <c r="E9" s="41"/>
      <c r="F9" s="41"/>
      <c r="G9" s="41"/>
      <c r="H9" s="97" t="s">
        <v>25</v>
      </c>
    </row>
    <row r="10" spans="1:8" x14ac:dyDescent="0.3">
      <c r="A10" s="96"/>
      <c r="B10" s="42" t="s">
        <v>109</v>
      </c>
      <c r="C10" s="96"/>
      <c r="D10" s="44">
        <v>72.278597912576998</v>
      </c>
      <c r="E10" s="41"/>
      <c r="F10" s="41"/>
      <c r="G10" s="41"/>
      <c r="H10" s="97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48</v>
      </c>
      <c r="B13" s="95"/>
      <c r="C13" s="37"/>
      <c r="D13" s="43">
        <v>4.4978497645692999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3.4469674116280999</v>
      </c>
      <c r="E17" s="41"/>
      <c r="F17" s="41"/>
      <c r="G17" s="41"/>
      <c r="H17" s="47"/>
    </row>
    <row r="18" spans="1:8" x14ac:dyDescent="0.3">
      <c r="A18" s="98" t="s">
        <v>87</v>
      </c>
      <c r="B18" s="99"/>
      <c r="C18" s="96" t="s">
        <v>113</v>
      </c>
      <c r="D18" s="44">
        <v>3.4469674116280999</v>
      </c>
      <c r="E18" s="41">
        <v>0.114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7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111</v>
      </c>
      <c r="C22" s="96"/>
      <c r="D22" s="44">
        <v>3.4469674116280999</v>
      </c>
      <c r="E22" s="41"/>
      <c r="F22" s="41"/>
      <c r="G22" s="41"/>
      <c r="H22" s="97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4.4978497645692999</v>
      </c>
      <c r="E26" s="41"/>
      <c r="F26" s="41"/>
      <c r="G26" s="41"/>
      <c r="H26" s="47"/>
    </row>
    <row r="27" spans="1:8" x14ac:dyDescent="0.3">
      <c r="A27" s="98" t="s">
        <v>96</v>
      </c>
      <c r="B27" s="99"/>
      <c r="C27" s="96" t="s">
        <v>117</v>
      </c>
      <c r="D27" s="44">
        <v>1.0508823529411999</v>
      </c>
      <c r="E27" s="41">
        <v>1.7999999999999999E-2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7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111</v>
      </c>
      <c r="C31" s="96"/>
      <c r="D31" s="44">
        <v>1.0508823529411999</v>
      </c>
      <c r="E31" s="41"/>
      <c r="F31" s="41"/>
      <c r="G31" s="41"/>
      <c r="H31" s="97"/>
    </row>
    <row r="32" spans="1:8" ht="24.6" x14ac:dyDescent="0.3">
      <c r="A32" s="101" t="s">
        <v>64</v>
      </c>
      <c r="B32" s="95"/>
      <c r="C32" s="37"/>
      <c r="D32" s="43">
        <v>65.342263556665003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65.342263556665003</v>
      </c>
      <c r="E36" s="41"/>
      <c r="F36" s="41"/>
      <c r="G36" s="41"/>
      <c r="H36" s="47"/>
    </row>
    <row r="37" spans="1:8" x14ac:dyDescent="0.3">
      <c r="A37" s="98" t="s">
        <v>64</v>
      </c>
      <c r="B37" s="99"/>
      <c r="C37" s="96" t="s">
        <v>113</v>
      </c>
      <c r="D37" s="44">
        <v>65.342263556665003</v>
      </c>
      <c r="E37" s="41">
        <v>0.114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7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7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7"/>
    </row>
    <row r="41" spans="1:8" x14ac:dyDescent="0.3">
      <c r="A41" s="96"/>
      <c r="B41" s="42" t="s">
        <v>111</v>
      </c>
      <c r="C41" s="96"/>
      <c r="D41" s="44">
        <v>65.342263556665003</v>
      </c>
      <c r="E41" s="41"/>
      <c r="F41" s="41"/>
      <c r="G41" s="41"/>
      <c r="H41" s="97"/>
    </row>
    <row r="42" spans="1:8" ht="24.6" x14ac:dyDescent="0.3">
      <c r="A42" s="101" t="s">
        <v>91</v>
      </c>
      <c r="B42" s="95"/>
      <c r="C42" s="37"/>
      <c r="D42" s="43">
        <v>755.23764705882002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708.73411764705997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46.503529411765001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93</v>
      </c>
      <c r="B47" s="99"/>
      <c r="C47" s="96" t="s">
        <v>117</v>
      </c>
      <c r="D47" s="44">
        <v>755.23764705882002</v>
      </c>
      <c r="E47" s="41">
        <v>1.7999999999999999E-2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708.73411764705997</v>
      </c>
      <c r="E48" s="41"/>
      <c r="F48" s="41"/>
      <c r="G48" s="41"/>
      <c r="H48" s="97" t="s">
        <v>116</v>
      </c>
    </row>
    <row r="49" spans="1:8" x14ac:dyDescent="0.3">
      <c r="A49" s="96"/>
      <c r="B49" s="42" t="s">
        <v>109</v>
      </c>
      <c r="C49" s="96"/>
      <c r="D49" s="44">
        <v>46.503529411765001</v>
      </c>
      <c r="E49" s="41"/>
      <c r="F49" s="41"/>
      <c r="G49" s="41"/>
      <c r="H49" s="97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7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7"/>
    </row>
    <row r="52" spans="1:8" ht="24.6" x14ac:dyDescent="0.3">
      <c r="A52" s="101" t="s">
        <v>98</v>
      </c>
      <c r="B52" s="95"/>
      <c r="C52" s="37"/>
      <c r="D52" s="43">
        <v>70.976867836934005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70.976867836934005</v>
      </c>
      <c r="E56" s="41"/>
      <c r="F56" s="41"/>
      <c r="G56" s="41"/>
      <c r="H56" s="47"/>
    </row>
    <row r="57" spans="1:8" x14ac:dyDescent="0.3">
      <c r="A57" s="98" t="s">
        <v>98</v>
      </c>
      <c r="B57" s="99"/>
      <c r="C57" s="96" t="s">
        <v>117</v>
      </c>
      <c r="D57" s="44">
        <v>70.976867836934005</v>
      </c>
      <c r="E57" s="41">
        <v>1.7999999999999999E-2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7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7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7"/>
    </row>
    <row r="61" spans="1:8" x14ac:dyDescent="0.3">
      <c r="A61" s="96"/>
      <c r="B61" s="42" t="s">
        <v>111</v>
      </c>
      <c r="C61" s="96"/>
      <c r="D61" s="44">
        <v>70.976867836934005</v>
      </c>
      <c r="E61" s="41"/>
      <c r="F61" s="41"/>
      <c r="G61" s="41"/>
      <c r="H61" s="97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2" t="s">
        <v>121</v>
      </c>
      <c r="B64" s="102"/>
      <c r="C64" s="102"/>
      <c r="D64" s="102"/>
      <c r="E64" s="102"/>
      <c r="F64" s="102"/>
      <c r="G64" s="102"/>
      <c r="H64" s="102"/>
    </row>
    <row r="65" spans="1:8" x14ac:dyDescent="0.3">
      <c r="A65" s="102" t="s">
        <v>122</v>
      </c>
      <c r="B65" s="102"/>
      <c r="C65" s="102"/>
      <c r="D65" s="102"/>
      <c r="E65" s="102"/>
      <c r="F65" s="102"/>
      <c r="G65" s="102"/>
      <c r="H65" s="102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2025-11-18T01:50:42Z</dcterms:modified>
</cp:coreProperties>
</file>